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<sst xmlns="http://schemas.openxmlformats.org/spreadsheetml/2006/main" count="324" uniqueCount="87">
  <si>
    <t>Заработная плата</t>
  </si>
  <si>
    <t>200</t>
  </si>
  <si>
    <t>650 0102 4010002030 121</t>
  </si>
  <si>
    <t>211</t>
  </si>
  <si>
    <t>Социальные пособия и компенсации персоналу в денежной форме</t>
  </si>
  <si>
    <t>266</t>
  </si>
  <si>
    <t>-</t>
  </si>
  <si>
    <t>Прочие несоциальные выплаты персоналу в натуральной форме</t>
  </si>
  <si>
    <t>650 0102 4010002030 122</t>
  </si>
  <si>
    <t>214</t>
  </si>
  <si>
    <t>Социальные компенсации персоналу в натуральной форме</t>
  </si>
  <si>
    <t>267</t>
  </si>
  <si>
    <t>Начисления на выплаты по оплате труда</t>
  </si>
  <si>
    <t>650 0102 4010002030 129</t>
  </si>
  <si>
    <t>213</t>
  </si>
  <si>
    <t>650 0102 4010002060 121</t>
  </si>
  <si>
    <t>650 0102 4010002060 122</t>
  </si>
  <si>
    <t>650 0102 4010002060 129</t>
  </si>
  <si>
    <t>650 0104 4010002040 121</t>
  </si>
  <si>
    <t>Прочие несоциальные выплаты персоналу в денежной форме</t>
  </si>
  <si>
    <t>650 0104 4010002040 122</t>
  </si>
  <si>
    <t>212</t>
  </si>
  <si>
    <t>Прочие работы, услуги</t>
  </si>
  <si>
    <t>226</t>
  </si>
  <si>
    <t>650 0104 4010002040 129</t>
  </si>
  <si>
    <t>Иные выплаты текущего характера организациям</t>
  </si>
  <si>
    <t>650 0107 4010002500 880</t>
  </si>
  <si>
    <t>297</t>
  </si>
  <si>
    <t>Расходы</t>
  </si>
  <si>
    <t>650 0111 4080020210 870</t>
  </si>
  <si>
    <t>Работы, услуги по содержанию имущества</t>
  </si>
  <si>
    <t>650 0113 4010002400 244</t>
  </si>
  <si>
    <t>225</t>
  </si>
  <si>
    <t>Коммунальные услуги</t>
  </si>
  <si>
    <t>650 0113 4010002400 247</t>
  </si>
  <si>
    <t>223</t>
  </si>
  <si>
    <t>Иные выплаты текущего характера физическим лицам</t>
  </si>
  <si>
    <t>650 0113 4010002400 831</t>
  </si>
  <si>
    <t>296</t>
  </si>
  <si>
    <t>Налоги, пошлины и сборы</t>
  </si>
  <si>
    <t>650 0113 4010002400 852</t>
  </si>
  <si>
    <t>291</t>
  </si>
  <si>
    <t>650 0113 4010089181 244</t>
  </si>
  <si>
    <t>Услуги связи</t>
  </si>
  <si>
    <t>650 0113 4010099990 244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</si>
  <si>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</si>
  <si>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</si>
  <si>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</si>
  <si>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</si>
  <si>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</si>
  <si>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</si>
  <si>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</si>
  <si>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</si>
  <si>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</si>
  <si>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650 0113 4010099990 247</t>
  </si>
  <si>
    <t>650 0113 4010099990 852</t>
  </si>
  <si>
    <t>650 0113 4010099990 853</t>
  </si>
  <si>
    <t>650 0203 4010051180 121</t>
  </si>
  <si>
    <t>650 0203 4010051180 129</t>
  </si>
  <si>
    <t>650 0304 4010059300 121</t>
  </si>
  <si>
    <t>650 0304 4010059300 129</t>
  </si>
  <si>
    <t>650 0304 40100D9300 121</t>
  </si>
  <si>
    <t>650 0304 40100D9300 129</t>
  </si>
  <si>
    <t>650 0310 4020099990 244</t>
  </si>
  <si>
    <t>Безвозмездные перечисления государственным (муниципальным) бюджетным и автономным учреждениям</t>
  </si>
  <si>
    <t>650 0401 4050089191 612</t>
  </si>
  <si>
    <t>241</t>
  </si>
  <si>
    <t>650 0409 0100189111 243</t>
  </si>
  <si>
    <t>650 0409 0100199990 243</t>
  </si>
  <si>
    <t>650 0409 0100199990 244</t>
  </si>
  <si>
    <t>650 0410 4010002400 244</t>
  </si>
  <si>
    <t>650 0501 4060089102 243</t>
  </si>
  <si>
    <t>650 0501 4060099990 244</t>
  </si>
  <si>
    <t>650 0503 4060089130 244</t>
  </si>
  <si>
    <t>650 0503 4060099990 244</t>
  </si>
  <si>
    <t>650 0503 4060099990 247</t>
  </si>
  <si>
    <t>650 0801 4070000590 611</t>
  </si>
  <si>
    <t>Увеличение стоимости прочих материальных запасов однократного применения</t>
  </si>
  <si>
    <t>650 0801 4070089201 244</t>
  </si>
  <si>
    <t>349</t>
  </si>
  <si>
    <t>650 0801 4070089202 244</t>
  </si>
  <si>
    <t>650 0804 4070020700 244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</si>
  <si>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</si>
  <si>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650 0804 4070089031 633</t>
  </si>
  <si>
    <t>246</t>
  </si>
  <si>
    <t>650 1101 4090000590 611</t>
  </si>
  <si>
    <t>650 1101 4090020800 244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</si>
</sst>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1" customWidth="1"/>
    <col min="2" max="2" width="6.7109375" style="1" customWidth="1"/>
    <col min="3" max="3" width="18.7109375" style="1" customWidth="1"/>
    <col min="4" max="4" width="5.7109375" style="1" customWidth="1"/>
    <col min="5" max="7" width="13.7109375" style="1" customWidth="1"/>
  </cols>
  <sheetData>
    <row r="1" spans="1:7" s="1" customFormat="1" ht="12">
      <c r="A1" s="2" t="s">
        <v>0</v>
      </c>
      <c r="B1" s="3" t="s">
        <v>1</v>
      </c>
      <c r="C1" s="3" t="s">
        <v>2</v>
      </c>
      <c r="D1" s="4" t="s">
        <v>3</v>
      </c>
      <c r="E1" s="5">
        <f>1300000</f>
        <v>1300000</v>
      </c>
      <c r="F1" s="5">
        <f>17043.91</f>
        <v>17043.91</v>
      </c>
      <c r="G1" s="6">
        <f>1282956.09</f>
        <v>1282956.09</v>
      </c>
    </row>
    <row r="2" spans="1:7" s="1" customFormat="1" ht="12">
      <c r="A2" s="2" t="s">
        <v>4</v>
      </c>
      <c r="B2" s="3" t="s">
        <v>1</v>
      </c>
      <c r="C2" s="3" t="s">
        <v>2</v>
      </c>
      <c r="D2" s="4" t="s">
        <v>5</v>
      </c>
      <c r="E2" s="5">
        <f>15000</f>
        <v>15000</v>
      </c>
      <c r="F2" s="7" t="s">
        <v>6</v>
      </c>
      <c r="G2" s="6">
        <f>15000</f>
        <v>15000</v>
      </c>
    </row>
    <row r="3" spans="1:7" s="1" customFormat="1" ht="12">
      <c r="A3" s="2" t="s">
        <v>7</v>
      </c>
      <c r="B3" s="3" t="s">
        <v>1</v>
      </c>
      <c r="C3" s="3" t="s">
        <v>8</v>
      </c>
      <c r="D3" s="4" t="s">
        <v>9</v>
      </c>
      <c r="E3" s="5">
        <f>50000</f>
        <v>50000</v>
      </c>
      <c r="F3" s="7" t="s">
        <v>6</v>
      </c>
      <c r="G3" s="6">
        <f>50000</f>
        <v>50000</v>
      </c>
    </row>
    <row r="4" spans="1:7" s="1" customFormat="1" ht="12">
      <c r="A4" s="2" t="s">
        <v>10</v>
      </c>
      <c r="B4" s="3" t="s">
        <v>1</v>
      </c>
      <c r="C4" s="3" t="s">
        <v>8</v>
      </c>
      <c r="D4" s="4" t="s">
        <v>11</v>
      </c>
      <c r="E4" s="5">
        <f>35000</f>
        <v>35000</v>
      </c>
      <c r="F4" s="7" t="s">
        <v>6</v>
      </c>
      <c r="G4" s="6">
        <f>35000</f>
        <v>35000</v>
      </c>
    </row>
    <row r="5" spans="1:7" s="1" customFormat="1" ht="12">
      <c r="A5" s="2" t="s">
        <v>12</v>
      </c>
      <c r="B5" s="3" t="s">
        <v>1</v>
      </c>
      <c r="C5" s="3" t="s">
        <v>13</v>
      </c>
      <c r="D5" s="4" t="s">
        <v>14</v>
      </c>
      <c r="E5" s="5">
        <f>400000</f>
        <v>400000</v>
      </c>
      <c r="F5" s="7" t="s">
        <v>6</v>
      </c>
      <c r="G5" s="6">
        <f>400000</f>
        <v>400000</v>
      </c>
    </row>
    <row r="6" spans="1:7" s="1" customFormat="1" ht="12">
      <c r="A6" s="2" t="s">
        <v>0</v>
      </c>
      <c r="B6" s="3" t="s">
        <v>1</v>
      </c>
      <c r="C6" s="3" t="s">
        <v>15</v>
      </c>
      <c r="D6" s="4" t="s">
        <v>3</v>
      </c>
      <c r="E6" s="5">
        <f>2150000</f>
        <v>2150000</v>
      </c>
      <c r="F6" s="5">
        <f>30516.66</f>
        <v>30516.66</v>
      </c>
      <c r="G6" s="6">
        <f>2119483.34</f>
        <v>2119483.34</v>
      </c>
    </row>
    <row r="7" spans="1:7" s="1" customFormat="1" ht="12">
      <c r="A7" s="2" t="s">
        <v>4</v>
      </c>
      <c r="B7" s="3" t="s">
        <v>1</v>
      </c>
      <c r="C7" s="3" t="s">
        <v>15</v>
      </c>
      <c r="D7" s="4" t="s">
        <v>5</v>
      </c>
      <c r="E7" s="5">
        <f>18000</f>
        <v>18000</v>
      </c>
      <c r="F7" s="7" t="s">
        <v>6</v>
      </c>
      <c r="G7" s="6">
        <f>18000</f>
        <v>18000</v>
      </c>
    </row>
    <row r="8" spans="1:7" s="1" customFormat="1" ht="12">
      <c r="A8" s="2" t="s">
        <v>7</v>
      </c>
      <c r="B8" s="3" t="s">
        <v>1</v>
      </c>
      <c r="C8" s="3" t="s">
        <v>16</v>
      </c>
      <c r="D8" s="4" t="s">
        <v>9</v>
      </c>
      <c r="E8" s="5">
        <f>100000</f>
        <v>100000</v>
      </c>
      <c r="F8" s="7" t="s">
        <v>6</v>
      </c>
      <c r="G8" s="6">
        <f>100000</f>
        <v>100000</v>
      </c>
    </row>
    <row r="9" spans="1:7" s="1" customFormat="1" ht="12">
      <c r="A9" s="2" t="s">
        <v>10</v>
      </c>
      <c r="B9" s="3" t="s">
        <v>1</v>
      </c>
      <c r="C9" s="3" t="s">
        <v>16</v>
      </c>
      <c r="D9" s="4" t="s">
        <v>11</v>
      </c>
      <c r="E9" s="5">
        <f>70000</f>
        <v>70000</v>
      </c>
      <c r="F9" s="7" t="s">
        <v>6</v>
      </c>
      <c r="G9" s="6">
        <f>70000</f>
        <v>70000</v>
      </c>
    </row>
    <row r="10" spans="1:7" s="1" customFormat="1" ht="12">
      <c r="A10" s="2" t="s">
        <v>12</v>
      </c>
      <c r="B10" s="3" t="s">
        <v>1</v>
      </c>
      <c r="C10" s="3" t="s">
        <v>17</v>
      </c>
      <c r="D10" s="4" t="s">
        <v>14</v>
      </c>
      <c r="E10" s="5">
        <f>650000</f>
        <v>650000</v>
      </c>
      <c r="F10" s="7" t="s">
        <v>6</v>
      </c>
      <c r="G10" s="6">
        <f>650000</f>
        <v>650000</v>
      </c>
    </row>
    <row r="11" spans="1:7" s="1" customFormat="1" ht="12">
      <c r="A11" s="2" t="s">
        <v>0</v>
      </c>
      <c r="B11" s="3" t="s">
        <v>1</v>
      </c>
      <c r="C11" s="3" t="s">
        <v>18</v>
      </c>
      <c r="D11" s="4" t="s">
        <v>3</v>
      </c>
      <c r="E11" s="5">
        <f>6970000</f>
        <v>6970000</v>
      </c>
      <c r="F11" s="5">
        <f>249811.97</f>
        <v>249811.97</v>
      </c>
      <c r="G11" s="6">
        <f>6720188.03</f>
        <v>6720188.03</v>
      </c>
    </row>
    <row r="12" spans="1:7" s="1" customFormat="1" ht="12">
      <c r="A12" s="2" t="s">
        <v>4</v>
      </c>
      <c r="B12" s="3" t="s">
        <v>1</v>
      </c>
      <c r="C12" s="3" t="s">
        <v>18</v>
      </c>
      <c r="D12" s="4" t="s">
        <v>5</v>
      </c>
      <c r="E12" s="5">
        <f>30000</f>
        <v>30000</v>
      </c>
      <c r="F12" s="7" t="s">
        <v>6</v>
      </c>
      <c r="G12" s="6">
        <f>30000</f>
        <v>30000</v>
      </c>
    </row>
    <row r="13" spans="1:7" s="1" customFormat="1" ht="12">
      <c r="A13" s="2" t="s">
        <v>19</v>
      </c>
      <c r="B13" s="3" t="s">
        <v>1</v>
      </c>
      <c r="C13" s="3" t="s">
        <v>20</v>
      </c>
      <c r="D13" s="4" t="s">
        <v>21</v>
      </c>
      <c r="E13" s="5">
        <f>10500</f>
        <v>10500</v>
      </c>
      <c r="F13" s="7" t="s">
        <v>6</v>
      </c>
      <c r="G13" s="6">
        <f>10500</f>
        <v>10500</v>
      </c>
    </row>
    <row r="14" spans="1:7" s="1" customFormat="1" ht="12">
      <c r="A14" s="2" t="s">
        <v>7</v>
      </c>
      <c r="B14" s="3" t="s">
        <v>1</v>
      </c>
      <c r="C14" s="3" t="s">
        <v>20</v>
      </c>
      <c r="D14" s="4" t="s">
        <v>9</v>
      </c>
      <c r="E14" s="5">
        <f>150000</f>
        <v>150000</v>
      </c>
      <c r="F14" s="7" t="s">
        <v>6</v>
      </c>
      <c r="G14" s="6">
        <f>150000</f>
        <v>150000</v>
      </c>
    </row>
    <row r="15" spans="1:7" s="1" customFormat="1" ht="12">
      <c r="A15" s="2" t="s">
        <v>22</v>
      </c>
      <c r="B15" s="3" t="s">
        <v>1</v>
      </c>
      <c r="C15" s="3" t="s">
        <v>20</v>
      </c>
      <c r="D15" s="4" t="s">
        <v>23</v>
      </c>
      <c r="E15" s="5">
        <f>29400</f>
        <v>29400</v>
      </c>
      <c r="F15" s="7" t="s">
        <v>6</v>
      </c>
      <c r="G15" s="6">
        <f>29400</f>
        <v>29400</v>
      </c>
    </row>
    <row r="16" spans="1:7" s="1" customFormat="1" ht="12">
      <c r="A16" s="2" t="s">
        <v>10</v>
      </c>
      <c r="B16" s="3" t="s">
        <v>1</v>
      </c>
      <c r="C16" s="3" t="s">
        <v>20</v>
      </c>
      <c r="D16" s="4" t="s">
        <v>11</v>
      </c>
      <c r="E16" s="5">
        <f>70000</f>
        <v>70000</v>
      </c>
      <c r="F16" s="7" t="s">
        <v>6</v>
      </c>
      <c r="G16" s="6">
        <f>70000</f>
        <v>70000</v>
      </c>
    </row>
    <row r="17" spans="1:7" s="1" customFormat="1" ht="12">
      <c r="A17" s="2" t="s">
        <v>12</v>
      </c>
      <c r="B17" s="3" t="s">
        <v>1</v>
      </c>
      <c r="C17" s="3" t="s">
        <v>24</v>
      </c>
      <c r="D17" s="4" t="s">
        <v>14</v>
      </c>
      <c r="E17" s="5">
        <f>2100000</f>
        <v>2100000</v>
      </c>
      <c r="F17" s="5">
        <f>25687.31</f>
        <v>25687.31</v>
      </c>
      <c r="G17" s="6">
        <f>2074312.69</f>
        <v>2074312.69</v>
      </c>
    </row>
    <row r="18" spans="1:7" s="1" customFormat="1" ht="12">
      <c r="A18" s="2" t="s">
        <v>25</v>
      </c>
      <c r="B18" s="3" t="s">
        <v>1</v>
      </c>
      <c r="C18" s="3" t="s">
        <v>26</v>
      </c>
      <c r="D18" s="4" t="s">
        <v>27</v>
      </c>
      <c r="E18" s="5">
        <f>791600</f>
        <v>791600</v>
      </c>
      <c r="F18" s="7" t="s">
        <v>6</v>
      </c>
      <c r="G18" s="6">
        <f>791600</f>
        <v>791600</v>
      </c>
    </row>
    <row r="19" spans="1:7" s="1" customFormat="1" ht="12">
      <c r="A19" s="2" t="s">
        <v>28</v>
      </c>
      <c r="B19" s="3" t="s">
        <v>1</v>
      </c>
      <c r="C19" s="3" t="s">
        <v>29</v>
      </c>
      <c r="D19" s="4" t="s">
        <v>1</v>
      </c>
      <c r="E19" s="5">
        <f>63900</f>
        <v>63900</v>
      </c>
      <c r="F19" s="7" t="s">
        <v>6</v>
      </c>
      <c r="G19" s="6">
        <f>63900</f>
        <v>63900</v>
      </c>
    </row>
    <row r="20" spans="1:7" s="1" customFormat="1" ht="12">
      <c r="A20" s="2" t="s">
        <v>30</v>
      </c>
      <c r="B20" s="3" t="s">
        <v>1</v>
      </c>
      <c r="C20" s="3" t="s">
        <v>31</v>
      </c>
      <c r="D20" s="4" t="s">
        <v>32</v>
      </c>
      <c r="E20" s="5">
        <f>30000</f>
        <v>30000</v>
      </c>
      <c r="F20" s="5">
        <f>1558.49</f>
        <v>1558.49</v>
      </c>
      <c r="G20" s="6">
        <f>28441.51</f>
        <v>28441.51</v>
      </c>
    </row>
    <row r="21" spans="1:7" s="1" customFormat="1" ht="12">
      <c r="A21" s="2" t="s">
        <v>22</v>
      </c>
      <c r="B21" s="3" t="s">
        <v>1</v>
      </c>
      <c r="C21" s="3" t="s">
        <v>31</v>
      </c>
      <c r="D21" s="4" t="s">
        <v>23</v>
      </c>
      <c r="E21" s="5">
        <f>20000</f>
        <v>20000</v>
      </c>
      <c r="F21" s="5">
        <f>944.81</f>
        <v>944.81</v>
      </c>
      <c r="G21" s="6">
        <f>19055.19</f>
        <v>19055.19</v>
      </c>
    </row>
    <row r="22" spans="1:7" s="1" customFormat="1" ht="12">
      <c r="A22" s="2" t="s">
        <v>33</v>
      </c>
      <c r="B22" s="3" t="s">
        <v>1</v>
      </c>
      <c r="C22" s="3" t="s">
        <v>34</v>
      </c>
      <c r="D22" s="4" t="s">
        <v>35</v>
      </c>
      <c r="E22" s="5">
        <f>40000</f>
        <v>40000</v>
      </c>
      <c r="F22" s="5">
        <f>3079.75</f>
        <v>3079.75</v>
      </c>
      <c r="G22" s="6">
        <f>36920.25</f>
        <v>36920.25</v>
      </c>
    </row>
    <row r="23" spans="1:7" s="1" customFormat="1" ht="12">
      <c r="A23" s="2" t="s">
        <v>36</v>
      </c>
      <c r="B23" s="3" t="s">
        <v>1</v>
      </c>
      <c r="C23" s="3" t="s">
        <v>37</v>
      </c>
      <c r="D23" s="4" t="s">
        <v>38</v>
      </c>
      <c r="E23" s="5">
        <f>70300</f>
        <v>70300</v>
      </c>
      <c r="F23" s="7" t="s">
        <v>6</v>
      </c>
      <c r="G23" s="6">
        <f>70300</f>
        <v>70300</v>
      </c>
    </row>
    <row r="24" spans="1:7" s="1" customFormat="1" ht="12">
      <c r="A24" s="2" t="s">
        <v>39</v>
      </c>
      <c r="B24" s="3" t="s">
        <v>1</v>
      </c>
      <c r="C24" s="3" t="s">
        <v>40</v>
      </c>
      <c r="D24" s="4" t="s">
        <v>41</v>
      </c>
      <c r="E24" s="5">
        <f>65000</f>
        <v>65000</v>
      </c>
      <c r="F24" s="7" t="s">
        <v>6</v>
      </c>
      <c r="G24" s="6">
        <f>65000</f>
        <v>65000</v>
      </c>
    </row>
    <row r="25" spans="1:7" s="1" customFormat="1" ht="12">
      <c r="A25" s="2" t="s">
        <v>30</v>
      </c>
      <c r="B25" s="3" t="s">
        <v>1</v>
      </c>
      <c r="C25" s="3" t="s">
        <v>42</v>
      </c>
      <c r="D25" s="4" t="s">
        <v>32</v>
      </c>
      <c r="E25" s="5">
        <f>73000</f>
        <v>73000</v>
      </c>
      <c r="F25" s="7" t="s">
        <v>6</v>
      </c>
      <c r="G25" s="6">
        <f>73000</f>
        <v>73000</v>
      </c>
    </row>
    <row r="26" spans="1:7" s="1" customFormat="1" ht="12">
      <c r="A26" s="2" t="s">
        <v>43</v>
      </c>
      <c r="B26" s="3" t="s">
        <v>1</v>
      </c>
      <c r="C26" s="3" t="s">
        <v>44</v>
      </c>
      <c r="D26" s="4" t="s">
        <v>45</v>
      </c>
      <c r="E26" s="5">
        <f>20000</f>
        <v>20000</v>
      </c>
      <c r="F26" s="5">
        <f>1840.3</f>
        <v>1840.3</v>
      </c>
      <c r="G26" s="6">
        <f>18159.7</f>
        <v>18159.7</v>
      </c>
    </row>
    <row r="27" spans="1:7" s="1" customFormat="1" ht="12">
      <c r="A27" s="2" t="s">
        <v>33</v>
      </c>
      <c r="B27" s="3" t="s">
        <v>1</v>
      </c>
      <c r="C27" s="3" t="s">
        <v>44</v>
      </c>
      <c r="D27" s="4" t="s">
        <v>35</v>
      </c>
      <c r="E27" s="5">
        <f>35000</f>
        <v>35000</v>
      </c>
      <c r="F27" s="7" t="s">
        <v>6</v>
      </c>
      <c r="G27" s="6">
        <f>35000</f>
        <v>35000</v>
      </c>
    </row>
    <row r="28" spans="1:7" s="1" customFormat="1" ht="12">
      <c r="A28" s="2" t="s">
        <v>30</v>
      </c>
      <c r="B28" s="3" t="s">
        <v>1</v>
      </c>
      <c r="C28" s="3" t="s">
        <v>44</v>
      </c>
      <c r="D28" s="4" t="s">
        <v>32</v>
      </c>
      <c r="E28" s="5">
        <f>302500</f>
        <v>302500</v>
      </c>
      <c r="F28" s="5">
        <f>12492</f>
        <v>12492</v>
      </c>
      <c r="G28" s="6">
        <f>290008</f>
        <v>290008</v>
      </c>
    </row>
    <row r="29" spans="1:7" s="1" customFormat="1" ht="12">
      <c r="A29" s="2" t="s">
        <v>22</v>
      </c>
      <c r="B29" s="3" t="s">
        <v>1</v>
      </c>
      <c r="C29" s="3" t="s">
        <v>44</v>
      </c>
      <c r="D29" s="4" t="s">
        <v>23</v>
      </c>
      <c r="E29" s="5">
        <f>91900</f>
        <v>91900</v>
      </c>
      <c r="F29" s="7" t="s">
        <v>6</v>
      </c>
      <c r="G29" s="6">
        <f>91900</f>
        <v>91900</v>
      </c>
    </row>
    <row r="30" spans="1:7" s="1" customFormat="1" ht="12">
      <c r="A30" s="2" t="s">
        <v>46</v>
      </c>
      <c r="B30" s="3" t="s">
        <v>1</v>
      </c>
      <c r="C30" s="3" t="s">
        <v>44</v>
      </c>
      <c r="D30" s="4" t="s">
        <v>47</v>
      </c>
      <c r="E30" s="5">
        <f>6000</f>
        <v>6000</v>
      </c>
      <c r="F30" s="7" t="s">
        <v>6</v>
      </c>
      <c r="G30" s="6">
        <f>6000</f>
        <v>6000</v>
      </c>
    </row>
    <row r="31" spans="1:7" s="1" customFormat="1" ht="12">
      <c r="A31" s="2" t="s">
        <v>48</v>
      </c>
      <c r="B31" s="3" t="s">
        <v>1</v>
      </c>
      <c r="C31" s="3" t="s">
        <v>44</v>
      </c>
      <c r="D31" s="4" t="s">
        <v>49</v>
      </c>
      <c r="E31" s="5">
        <f>270000</f>
        <v>270000</v>
      </c>
      <c r="F31" s="7" t="s">
        <v>6</v>
      </c>
      <c r="G31" s="6">
        <f>270000</f>
        <v>270000</v>
      </c>
    </row>
    <row r="32" spans="1:7" s="1" customFormat="1" ht="12">
      <c r="A32" s="2" t="s">
        <v>50</v>
      </c>
      <c r="B32" s="3" t="s">
        <v>1</v>
      </c>
      <c r="C32" s="3" t="s">
        <v>44</v>
      </c>
      <c r="D32" s="4" t="s">
        <v>51</v>
      </c>
      <c r="E32" s="5">
        <f>10000</f>
        <v>10000</v>
      </c>
      <c r="F32" s="7" t="s">
        <v>6</v>
      </c>
      <c r="G32" s="6">
        <f>10000</f>
        <v>10000</v>
      </c>
    </row>
    <row r="33" spans="1:7" s="1" customFormat="1" ht="12">
      <c r="A33" s="2" t="s">
        <v>52</v>
      </c>
      <c r="B33" s="3" t="s">
        <v>1</v>
      </c>
      <c r="C33" s="3" t="s">
        <v>44</v>
      </c>
      <c r="D33" s="4" t="s">
        <v>53</v>
      </c>
      <c r="E33" s="5">
        <f>129800</f>
        <v>129800</v>
      </c>
      <c r="F33" s="5">
        <f>2950</f>
        <v>2950</v>
      </c>
      <c r="G33" s="6">
        <f>126850</f>
        <v>126850</v>
      </c>
    </row>
    <row r="34" spans="1:7" s="1" customFormat="1" ht="12">
      <c r="A34" s="2" t="s">
        <v>33</v>
      </c>
      <c r="B34" s="3" t="s">
        <v>1</v>
      </c>
      <c r="C34" s="3" t="s">
        <v>54</v>
      </c>
      <c r="D34" s="4" t="s">
        <v>35</v>
      </c>
      <c r="E34" s="5">
        <f>450000</f>
        <v>450000</v>
      </c>
      <c r="F34" s="7" t="s">
        <v>6</v>
      </c>
      <c r="G34" s="6">
        <f>450000</f>
        <v>450000</v>
      </c>
    </row>
    <row r="35" spans="1:7" s="1" customFormat="1" ht="12">
      <c r="A35" s="2" t="s">
        <v>39</v>
      </c>
      <c r="B35" s="3" t="s">
        <v>1</v>
      </c>
      <c r="C35" s="3" t="s">
        <v>55</v>
      </c>
      <c r="D35" s="4" t="s">
        <v>41</v>
      </c>
      <c r="E35" s="5">
        <f>4000</f>
        <v>4000</v>
      </c>
      <c r="F35" s="7" t="s">
        <v>6</v>
      </c>
      <c r="G35" s="6">
        <f>4000</f>
        <v>4000</v>
      </c>
    </row>
    <row r="36" spans="1:7" s="1" customFormat="1" ht="12">
      <c r="A36" s="2" t="s">
        <v>25</v>
      </c>
      <c r="B36" s="3" t="s">
        <v>1</v>
      </c>
      <c r="C36" s="3" t="s">
        <v>56</v>
      </c>
      <c r="D36" s="4" t="s">
        <v>27</v>
      </c>
      <c r="E36" s="5">
        <f>15000</f>
        <v>15000</v>
      </c>
      <c r="F36" s="7" t="s">
        <v>6</v>
      </c>
      <c r="G36" s="6">
        <f>15000</f>
        <v>15000</v>
      </c>
    </row>
    <row r="37" spans="1:7" s="1" customFormat="1" ht="12">
      <c r="A37" s="2" t="s">
        <v>0</v>
      </c>
      <c r="B37" s="3" t="s">
        <v>1</v>
      </c>
      <c r="C37" s="3" t="s">
        <v>57</v>
      </c>
      <c r="D37" s="4" t="s">
        <v>3</v>
      </c>
      <c r="E37" s="5">
        <f>228300</f>
        <v>228300</v>
      </c>
      <c r="F37" s="7" t="s">
        <v>6</v>
      </c>
      <c r="G37" s="6">
        <f>228300</f>
        <v>228300</v>
      </c>
    </row>
    <row r="38" spans="1:7" s="1" customFormat="1" ht="12">
      <c r="A38" s="2" t="s">
        <v>12</v>
      </c>
      <c r="B38" s="3" t="s">
        <v>1</v>
      </c>
      <c r="C38" s="3" t="s">
        <v>58</v>
      </c>
      <c r="D38" s="4" t="s">
        <v>14</v>
      </c>
      <c r="E38" s="5">
        <f>69000</f>
        <v>69000</v>
      </c>
      <c r="F38" s="7" t="s">
        <v>6</v>
      </c>
      <c r="G38" s="6">
        <f>69000</f>
        <v>69000</v>
      </c>
    </row>
    <row r="39" spans="1:7" s="1" customFormat="1" ht="12">
      <c r="A39" s="2" t="s">
        <v>0</v>
      </c>
      <c r="B39" s="3" t="s">
        <v>1</v>
      </c>
      <c r="C39" s="3" t="s">
        <v>59</v>
      </c>
      <c r="D39" s="4" t="s">
        <v>3</v>
      </c>
      <c r="E39" s="5">
        <f>31500</f>
        <v>31500</v>
      </c>
      <c r="F39" s="7" t="s">
        <v>6</v>
      </c>
      <c r="G39" s="6">
        <f>31500</f>
        <v>31500</v>
      </c>
    </row>
    <row r="40" spans="1:7" s="1" customFormat="1" ht="12">
      <c r="A40" s="2" t="s">
        <v>12</v>
      </c>
      <c r="B40" s="3" t="s">
        <v>1</v>
      </c>
      <c r="C40" s="3" t="s">
        <v>60</v>
      </c>
      <c r="D40" s="4" t="s">
        <v>14</v>
      </c>
      <c r="E40" s="5">
        <f>9500</f>
        <v>9500</v>
      </c>
      <c r="F40" s="7" t="s">
        <v>6</v>
      </c>
      <c r="G40" s="6">
        <f>9500</f>
        <v>9500</v>
      </c>
    </row>
    <row r="41" spans="1:7" s="1" customFormat="1" ht="19.5">
      <c r="A41" s="2" t="s">
        <v>0</v>
      </c>
      <c r="B41" s="3" t="s">
        <v>1</v>
      </c>
      <c r="C41" s="3" t="s">
        <v>61</v>
      </c>
      <c r="D41" s="4" t="s">
        <v>3</v>
      </c>
      <c r="E41" s="5">
        <f>8900</f>
        <v>8900</v>
      </c>
      <c r="F41" s="7" t="s">
        <v>6</v>
      </c>
      <c r="G41" s="6">
        <f>8900</f>
        <v>8900</v>
      </c>
    </row>
    <row r="42" spans="1:7" s="1" customFormat="1" ht="19.5">
      <c r="A42" s="2" t="s">
        <v>12</v>
      </c>
      <c r="B42" s="3" t="s">
        <v>1</v>
      </c>
      <c r="C42" s="3" t="s">
        <v>62</v>
      </c>
      <c r="D42" s="4" t="s">
        <v>14</v>
      </c>
      <c r="E42" s="5">
        <f>2700</f>
        <v>2700</v>
      </c>
      <c r="F42" s="7" t="s">
        <v>6</v>
      </c>
      <c r="G42" s="6">
        <f>2700</f>
        <v>2700</v>
      </c>
    </row>
    <row r="43" spans="1:7" s="1" customFormat="1" ht="12">
      <c r="A43" s="2" t="s">
        <v>30</v>
      </c>
      <c r="B43" s="3" t="s">
        <v>1</v>
      </c>
      <c r="C43" s="3" t="s">
        <v>63</v>
      </c>
      <c r="D43" s="4" t="s">
        <v>32</v>
      </c>
      <c r="E43" s="5">
        <f>94000</f>
        <v>94000</v>
      </c>
      <c r="F43" s="7" t="s">
        <v>6</v>
      </c>
      <c r="G43" s="6">
        <f>94000</f>
        <v>94000</v>
      </c>
    </row>
    <row r="44" spans="1:7" s="1" customFormat="1" ht="19.5">
      <c r="A44" s="2" t="s">
        <v>64</v>
      </c>
      <c r="B44" s="3" t="s">
        <v>1</v>
      </c>
      <c r="C44" s="3" t="s">
        <v>65</v>
      </c>
      <c r="D44" s="4" t="s">
        <v>66</v>
      </c>
      <c r="E44" s="5">
        <f>1198400</f>
        <v>1198400</v>
      </c>
      <c r="F44" s="5">
        <f>300000</f>
        <v>300000</v>
      </c>
      <c r="G44" s="6">
        <f>898400</f>
        <v>898400</v>
      </c>
    </row>
    <row r="45" spans="1:7" s="1" customFormat="1" ht="12">
      <c r="A45" s="2" t="s">
        <v>30</v>
      </c>
      <c r="B45" s="3" t="s">
        <v>1</v>
      </c>
      <c r="C45" s="3" t="s">
        <v>67</v>
      </c>
      <c r="D45" s="4" t="s">
        <v>32</v>
      </c>
      <c r="E45" s="5">
        <f>3181200</f>
        <v>3181200</v>
      </c>
      <c r="F45" s="7" t="s">
        <v>6</v>
      </c>
      <c r="G45" s="6">
        <f>3181200</f>
        <v>3181200</v>
      </c>
    </row>
    <row r="46" spans="1:7" s="1" customFormat="1" ht="12">
      <c r="A46" s="2" t="s">
        <v>30</v>
      </c>
      <c r="B46" s="3" t="s">
        <v>1</v>
      </c>
      <c r="C46" s="3" t="s">
        <v>68</v>
      </c>
      <c r="D46" s="4" t="s">
        <v>32</v>
      </c>
      <c r="E46" s="5">
        <f>1506800</f>
        <v>1506800</v>
      </c>
      <c r="F46" s="7" t="s">
        <v>6</v>
      </c>
      <c r="G46" s="6">
        <f>1506800</f>
        <v>1506800</v>
      </c>
    </row>
    <row r="47" spans="1:7" s="1" customFormat="1" ht="12">
      <c r="A47" s="2" t="s">
        <v>30</v>
      </c>
      <c r="B47" s="3" t="s">
        <v>1</v>
      </c>
      <c r="C47" s="3" t="s">
        <v>69</v>
      </c>
      <c r="D47" s="4" t="s">
        <v>32</v>
      </c>
      <c r="E47" s="5">
        <f>1700000</f>
        <v>1700000</v>
      </c>
      <c r="F47" s="7" t="s">
        <v>6</v>
      </c>
      <c r="G47" s="6">
        <f>1700000</f>
        <v>1700000</v>
      </c>
    </row>
    <row r="48" spans="1:7" s="1" customFormat="1" ht="12">
      <c r="A48" s="2" t="s">
        <v>22</v>
      </c>
      <c r="B48" s="3" t="s">
        <v>1</v>
      </c>
      <c r="C48" s="3" t="s">
        <v>69</v>
      </c>
      <c r="D48" s="4" t="s">
        <v>23</v>
      </c>
      <c r="E48" s="5">
        <f>60000</f>
        <v>60000</v>
      </c>
      <c r="F48" s="7" t="s">
        <v>6</v>
      </c>
      <c r="G48" s="6">
        <f>60000</f>
        <v>60000</v>
      </c>
    </row>
    <row r="49" spans="1:7" s="1" customFormat="1" ht="12">
      <c r="A49" s="2" t="s">
        <v>52</v>
      </c>
      <c r="B49" s="3" t="s">
        <v>1</v>
      </c>
      <c r="C49" s="3" t="s">
        <v>69</v>
      </c>
      <c r="D49" s="4" t="s">
        <v>53</v>
      </c>
      <c r="E49" s="5">
        <f>50000</f>
        <v>50000</v>
      </c>
      <c r="F49" s="7" t="s">
        <v>6</v>
      </c>
      <c r="G49" s="6">
        <f>50000</f>
        <v>50000</v>
      </c>
    </row>
    <row r="50" spans="1:7" s="1" customFormat="1" ht="12">
      <c r="A50" s="2" t="s">
        <v>43</v>
      </c>
      <c r="B50" s="3" t="s">
        <v>1</v>
      </c>
      <c r="C50" s="3" t="s">
        <v>70</v>
      </c>
      <c r="D50" s="4" t="s">
        <v>45</v>
      </c>
      <c r="E50" s="5">
        <f>80000</f>
        <v>80000</v>
      </c>
      <c r="F50" s="5">
        <f>8807.25</f>
        <v>8807.25</v>
      </c>
      <c r="G50" s="6">
        <f>71192.75</f>
        <v>71192.75</v>
      </c>
    </row>
    <row r="51" spans="1:7" s="1" customFormat="1" ht="12">
      <c r="A51" s="2" t="s">
        <v>22</v>
      </c>
      <c r="B51" s="3" t="s">
        <v>1</v>
      </c>
      <c r="C51" s="3" t="s">
        <v>70</v>
      </c>
      <c r="D51" s="4" t="s">
        <v>23</v>
      </c>
      <c r="E51" s="5">
        <f>270000</f>
        <v>270000</v>
      </c>
      <c r="F51" s="7" t="s">
        <v>6</v>
      </c>
      <c r="G51" s="6">
        <f>270000</f>
        <v>270000</v>
      </c>
    </row>
    <row r="52" spans="1:7" s="1" customFormat="1" ht="12">
      <c r="A52" s="2" t="s">
        <v>30</v>
      </c>
      <c r="B52" s="3" t="s">
        <v>1</v>
      </c>
      <c r="C52" s="3" t="s">
        <v>71</v>
      </c>
      <c r="D52" s="4" t="s">
        <v>32</v>
      </c>
      <c r="E52" s="5">
        <f>1394000</f>
        <v>1394000</v>
      </c>
      <c r="F52" s="7" t="s">
        <v>6</v>
      </c>
      <c r="G52" s="6">
        <f>1394000</f>
        <v>1394000</v>
      </c>
    </row>
    <row r="53" spans="1:7" s="1" customFormat="1" ht="12">
      <c r="A53" s="2" t="s">
        <v>22</v>
      </c>
      <c r="B53" s="3" t="s">
        <v>1</v>
      </c>
      <c r="C53" s="3" t="s">
        <v>71</v>
      </c>
      <c r="D53" s="4" t="s">
        <v>23</v>
      </c>
      <c r="E53" s="5">
        <f>75000</f>
        <v>75000</v>
      </c>
      <c r="F53" s="7" t="s">
        <v>6</v>
      </c>
      <c r="G53" s="6">
        <f>75000</f>
        <v>75000</v>
      </c>
    </row>
    <row r="54" spans="1:7" s="1" customFormat="1" ht="12">
      <c r="A54" s="2" t="s">
        <v>30</v>
      </c>
      <c r="B54" s="3" t="s">
        <v>1</v>
      </c>
      <c r="C54" s="3" t="s">
        <v>72</v>
      </c>
      <c r="D54" s="4" t="s">
        <v>32</v>
      </c>
      <c r="E54" s="5">
        <f>562300</f>
        <v>562300</v>
      </c>
      <c r="F54" s="7" t="s">
        <v>6</v>
      </c>
      <c r="G54" s="6">
        <f>562300</f>
        <v>562300</v>
      </c>
    </row>
    <row r="55" spans="1:7" s="1" customFormat="1" ht="12">
      <c r="A55" s="2" t="s">
        <v>30</v>
      </c>
      <c r="B55" s="3" t="s">
        <v>1</v>
      </c>
      <c r="C55" s="3" t="s">
        <v>73</v>
      </c>
      <c r="D55" s="4" t="s">
        <v>32</v>
      </c>
      <c r="E55" s="5">
        <f>240000</f>
        <v>240000</v>
      </c>
      <c r="F55" s="7" t="s">
        <v>6</v>
      </c>
      <c r="G55" s="6">
        <f>240000</f>
        <v>240000</v>
      </c>
    </row>
    <row r="56" spans="1:7" s="1" customFormat="1" ht="12">
      <c r="A56" s="2" t="s">
        <v>33</v>
      </c>
      <c r="B56" s="3" t="s">
        <v>1</v>
      </c>
      <c r="C56" s="3" t="s">
        <v>74</v>
      </c>
      <c r="D56" s="4" t="s">
        <v>35</v>
      </c>
      <c r="E56" s="5">
        <f>15000</f>
        <v>15000</v>
      </c>
      <c r="F56" s="7" t="s">
        <v>6</v>
      </c>
      <c r="G56" s="6">
        <f>15000</f>
        <v>15000</v>
      </c>
    </row>
    <row r="57" spans="1:7" s="1" customFormat="1" ht="12">
      <c r="A57" s="2" t="s">
        <v>30</v>
      </c>
      <c r="B57" s="3" t="s">
        <v>1</v>
      </c>
      <c r="C57" s="3" t="s">
        <v>74</v>
      </c>
      <c r="D57" s="4" t="s">
        <v>32</v>
      </c>
      <c r="E57" s="5">
        <f>174100</f>
        <v>174100</v>
      </c>
      <c r="F57" s="5">
        <f>16029.18</f>
        <v>16029.18</v>
      </c>
      <c r="G57" s="6">
        <f>158070.82</f>
        <v>158070.82</v>
      </c>
    </row>
    <row r="58" spans="1:7" s="1" customFormat="1" ht="12">
      <c r="A58" s="2" t="s">
        <v>22</v>
      </c>
      <c r="B58" s="3" t="s">
        <v>1</v>
      </c>
      <c r="C58" s="3" t="s">
        <v>74</v>
      </c>
      <c r="D58" s="4" t="s">
        <v>23</v>
      </c>
      <c r="E58" s="5">
        <f>563400</f>
        <v>563400</v>
      </c>
      <c r="F58" s="7" t="s">
        <v>6</v>
      </c>
      <c r="G58" s="6">
        <f>563400</f>
        <v>563400</v>
      </c>
    </row>
    <row r="59" spans="1:7" s="1" customFormat="1" ht="12">
      <c r="A59" s="2" t="s">
        <v>48</v>
      </c>
      <c r="B59" s="3" t="s">
        <v>1</v>
      </c>
      <c r="C59" s="3" t="s">
        <v>74</v>
      </c>
      <c r="D59" s="4" t="s">
        <v>49</v>
      </c>
      <c r="E59" s="5">
        <f>10000</f>
        <v>10000</v>
      </c>
      <c r="F59" s="7" t="s">
        <v>6</v>
      </c>
      <c r="G59" s="6">
        <f>10000</f>
        <v>10000</v>
      </c>
    </row>
    <row r="60" spans="1:7" s="1" customFormat="1" ht="12">
      <c r="A60" s="2" t="s">
        <v>52</v>
      </c>
      <c r="B60" s="3" t="s">
        <v>1</v>
      </c>
      <c r="C60" s="3" t="s">
        <v>74</v>
      </c>
      <c r="D60" s="4" t="s">
        <v>53</v>
      </c>
      <c r="E60" s="5">
        <f>35000</f>
        <v>35000</v>
      </c>
      <c r="F60" s="7" t="s">
        <v>6</v>
      </c>
      <c r="G60" s="6">
        <f>35000</f>
        <v>35000</v>
      </c>
    </row>
    <row r="61" spans="1:7" s="1" customFormat="1" ht="12">
      <c r="A61" s="2" t="s">
        <v>33</v>
      </c>
      <c r="B61" s="3" t="s">
        <v>1</v>
      </c>
      <c r="C61" s="3" t="s">
        <v>75</v>
      </c>
      <c r="D61" s="4" t="s">
        <v>35</v>
      </c>
      <c r="E61" s="5">
        <f>522000</f>
        <v>522000</v>
      </c>
      <c r="F61" s="5">
        <f>65984.78</f>
        <v>65984.78</v>
      </c>
      <c r="G61" s="6">
        <f>456015.22</f>
        <v>456015.22</v>
      </c>
    </row>
    <row r="62" spans="1:7" s="1" customFormat="1" ht="19.5">
      <c r="A62" s="2" t="s">
        <v>64</v>
      </c>
      <c r="B62" s="3" t="s">
        <v>1</v>
      </c>
      <c r="C62" s="3" t="s">
        <v>76</v>
      </c>
      <c r="D62" s="4" t="s">
        <v>66</v>
      </c>
      <c r="E62" s="5">
        <f>8349900</f>
        <v>8349900</v>
      </c>
      <c r="F62" s="5">
        <f>760000</f>
        <v>760000</v>
      </c>
      <c r="G62" s="6">
        <f>7589900</f>
        <v>7589900</v>
      </c>
    </row>
    <row r="63" spans="1:7" s="1" customFormat="1" ht="19.5">
      <c r="A63" s="2" t="s">
        <v>77</v>
      </c>
      <c r="B63" s="3" t="s">
        <v>1</v>
      </c>
      <c r="C63" s="3" t="s">
        <v>78</v>
      </c>
      <c r="D63" s="4" t="s">
        <v>79</v>
      </c>
      <c r="E63" s="5">
        <f>20000</f>
        <v>20000</v>
      </c>
      <c r="F63" s="7" t="s">
        <v>6</v>
      </c>
      <c r="G63" s="6">
        <f>20000</f>
        <v>20000</v>
      </c>
    </row>
    <row r="64" spans="1:7" s="1" customFormat="1" ht="19.5">
      <c r="A64" s="2" t="s">
        <v>77</v>
      </c>
      <c r="B64" s="3" t="s">
        <v>1</v>
      </c>
      <c r="C64" s="3" t="s">
        <v>80</v>
      </c>
      <c r="D64" s="4" t="s">
        <v>79</v>
      </c>
      <c r="E64" s="5">
        <f>20000</f>
        <v>20000</v>
      </c>
      <c r="F64" s="7" t="s">
        <v>6</v>
      </c>
      <c r="G64" s="6">
        <f>20000</f>
        <v>20000</v>
      </c>
    </row>
    <row r="65" spans="1:7" s="1" customFormat="1" ht="19.5">
      <c r="A65" s="2" t="s">
        <v>77</v>
      </c>
      <c r="B65" s="3" t="s">
        <v>1</v>
      </c>
      <c r="C65" s="3" t="s">
        <v>81</v>
      </c>
      <c r="D65" s="4" t="s">
        <v>79</v>
      </c>
      <c r="E65" s="5">
        <f>37000</f>
        <v>37000</v>
      </c>
      <c r="F65" s="7" t="s">
        <v>6</v>
      </c>
      <c r="G65" s="6">
        <f>37000</f>
        <v>37000</v>
      </c>
    </row>
    <row r="66" spans="1:7" s="1" customFormat="1" ht="30">
      <c r="A66" s="2" t="s">
        <v>82</v>
      </c>
      <c r="B66" s="3" t="s">
        <v>1</v>
      </c>
      <c r="C66" s="3" t="s">
        <v>83</v>
      </c>
      <c r="D66" s="4" t="s">
        <v>84</v>
      </c>
      <c r="E66" s="5">
        <f>168000</f>
        <v>168000</v>
      </c>
      <c r="F66" s="7" t="s">
        <v>6</v>
      </c>
      <c r="G66" s="6">
        <f>168000</f>
        <v>168000</v>
      </c>
    </row>
    <row r="67" spans="1:7" s="1" customFormat="1" ht="19.5">
      <c r="A67" s="2" t="s">
        <v>64</v>
      </c>
      <c r="B67" s="3" t="s">
        <v>1</v>
      </c>
      <c r="C67" s="3" t="s">
        <v>85</v>
      </c>
      <c r="D67" s="4" t="s">
        <v>66</v>
      </c>
      <c r="E67" s="5">
        <f>1929300</f>
        <v>1929300</v>
      </c>
      <c r="F67" s="5">
        <f>200000</f>
        <v>200000</v>
      </c>
      <c r="G67" s="6">
        <f>1729300</f>
        <v>1729300</v>
      </c>
    </row>
    <row r="68" spans="1:7" s="1" customFormat="1" ht="19.5">
      <c r="A68" s="2" t="s">
        <v>77</v>
      </c>
      <c r="B68" s="3" t="s">
        <v>1</v>
      </c>
      <c r="C68" s="3" t="s">
        <v>86</v>
      </c>
      <c r="D68" s="4" t="s">
        <v>79</v>
      </c>
      <c r="E68" s="5">
        <f>29900</f>
        <v>29900</v>
      </c>
      <c r="F68" s="7" t="s">
        <v>6</v>
      </c>
      <c r="G68" s="6">
        <f>29900</f>
        <v>29900</v>
      </c>
    </row>
  </sheetData>
  <sheetProtection/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BuhServ</cp:lastModifiedBy>
  <dcterms:modified xsi:type="dcterms:W3CDTF">2023-02-10T05:46:18Z</dcterms:modified>
  <cp:category/>
  <cp:version/>
  <cp:contentType/>
  <cp:contentStatus/>
</cp:coreProperties>
</file>